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<sst xmlns="http://schemas.openxmlformats.org/spreadsheetml/2006/main" count="101" uniqueCount="70">
  <si>
    <t xml:space="preserve"> Акционерное Общество  "ЦКБ "Титан"</t>
  </si>
  <si>
    <t>(наименование энергоснабжающей организации)</t>
  </si>
  <si>
    <t>п/п</t>
  </si>
  <si>
    <t>Наименование поставщика</t>
  </si>
  <si>
    <t>Объем покупной энергии</t>
  </si>
  <si>
    <t>Расчетная мощность</t>
  </si>
  <si>
    <t>Тариф без НДС</t>
  </si>
  <si>
    <t>Затраты на покупку без НДС</t>
  </si>
  <si>
    <t>Фактическая стоимость
 зя 1 тыс.кВтч</t>
  </si>
  <si>
    <t>Одно-ставочный</t>
  </si>
  <si>
    <t>Двухставочный</t>
  </si>
  <si>
    <t>Ставка за мощность</t>
  </si>
  <si>
    <t>Ставка за энергию</t>
  </si>
  <si>
    <t>энергии</t>
  </si>
  <si>
    <t>мощности</t>
  </si>
  <si>
    <t>всего</t>
  </si>
  <si>
    <t>единица измерения</t>
  </si>
  <si>
    <t>млн.кВтч</t>
  </si>
  <si>
    <t>тыс. кВТ</t>
  </si>
  <si>
    <t xml:space="preserve">руб/т.кВтч </t>
  </si>
  <si>
    <t xml:space="preserve">руб/кВт </t>
  </si>
  <si>
    <t>тыс. руб</t>
  </si>
  <si>
    <t>1.3.</t>
  </si>
  <si>
    <t>…</t>
  </si>
  <si>
    <t>Базовый период</t>
  </si>
  <si>
    <t>Электроэнергия</t>
  </si>
  <si>
    <t>2.</t>
  </si>
  <si>
    <t xml:space="preserve">Всего </t>
  </si>
  <si>
    <t>в том числе</t>
  </si>
  <si>
    <t>2.1.</t>
  </si>
  <si>
    <t>оптовый рынок</t>
  </si>
  <si>
    <t>2.2.</t>
  </si>
  <si>
    <t>поставщик 1</t>
  </si>
  <si>
    <t>2.3.</t>
  </si>
  <si>
    <t>Фактические затраты 2014г</t>
  </si>
  <si>
    <t>Всего, в том числе:</t>
  </si>
  <si>
    <t>Всего, в том числе по  ВН:</t>
  </si>
  <si>
    <t>1.1.</t>
  </si>
  <si>
    <t>с 01.01.2014г по 30.06.2014г</t>
  </si>
  <si>
    <t>1.1.1</t>
  </si>
  <si>
    <t>по ВН</t>
  </si>
  <si>
    <t>по СН</t>
  </si>
  <si>
    <t>1.2.</t>
  </si>
  <si>
    <t>с 01.07.2014г. по 31.07.2014г.</t>
  </si>
  <si>
    <t>1.2.1</t>
  </si>
  <si>
    <t>1.2.2</t>
  </si>
  <si>
    <t>с 01.09.2014г. по 31.12.2014г.</t>
  </si>
  <si>
    <t>Потери</t>
  </si>
  <si>
    <t>1.4.</t>
  </si>
  <si>
    <t>Полезный отпуск</t>
  </si>
  <si>
    <t>1.5.</t>
  </si>
  <si>
    <t>Обслуживание сетей</t>
  </si>
  <si>
    <t>Ожидаемые затраты 2015г</t>
  </si>
  <si>
    <t>-</t>
  </si>
  <si>
    <t>с 01.01.2015г по 30.06.2015г</t>
  </si>
  <si>
    <t>2.1.1</t>
  </si>
  <si>
    <t>2.1.2</t>
  </si>
  <si>
    <t>с 01.07.2015г. по 31.12.2015г</t>
  </si>
  <si>
    <t>2.2.1</t>
  </si>
  <si>
    <t>2.2.2</t>
  </si>
  <si>
    <t>2.3</t>
  </si>
  <si>
    <t>2.4</t>
  </si>
  <si>
    <t>2.5</t>
  </si>
  <si>
    <t>Расчетный период 2016г.</t>
  </si>
  <si>
    <t>3.1.</t>
  </si>
  <si>
    <t>3.2.</t>
  </si>
  <si>
    <t>3.3.</t>
  </si>
  <si>
    <t>3.4.</t>
  </si>
  <si>
    <t>3.3</t>
  </si>
  <si>
    <r>
      <t>Информация об объеме и стоимости электрической энергии и мощности за расчетный период</t>
    </r>
    <r>
      <rPr>
        <b/>
        <sz val="9"/>
        <rFont val="Times New Roman"/>
        <family val="1"/>
      </rPr>
      <t>(п.11м Постановления №  24 от 21.01.2004г.)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</si>
</sst>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name val="Arial"/>
      <family val="2"/>
    </font>
    <font>
      <sz val="9"/>
      <color indexed="8"/>
      <name val="Calibri"/>
      <family val="2"/>
    </font>
    <font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2" applyFont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5" xfId="0" applyFont="1" applyBorder="1" applyAlignment="1">
      <alignment/>
    </xf>
    <xf numFmtId="164" fontId="5" fillId="0" borderId="31" xfId="0" applyNumberFormat="1" applyFont="1" applyFill="1" applyBorder="1" applyAlignment="1">
      <alignment horizontal="center" vertical="center"/>
    </xf>
    <xf numFmtId="165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6" fontId="5" fillId="0" borderId="32" xfId="0" applyNumberFormat="1" applyFont="1" applyFill="1" applyBorder="1" applyAlignment="1">
      <alignment horizontal="center" vertical="center"/>
    </xf>
    <xf numFmtId="166" fontId="5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6" fontId="5" fillId="0" borderId="31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6" fontId="5" fillId="0" borderId="18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wrapText="1"/>
    </xf>
    <xf numFmtId="164" fontId="4" fillId="0" borderId="40" xfId="0" applyNumberFormat="1" applyFont="1" applyFill="1" applyBorder="1" applyAlignment="1">
      <alignment horizontal="center" vertical="center"/>
    </xf>
    <xf numFmtId="166" fontId="4" fillId="0" borderId="41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166" fontId="4" fillId="0" borderId="43" xfId="0" applyNumberFormat="1" applyFont="1" applyFill="1" applyBorder="1" applyAlignment="1">
      <alignment horizontal="center" vertical="center"/>
    </xf>
    <xf numFmtId="166" fontId="4" fillId="0" borderId="44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wrapText="1"/>
    </xf>
    <xf numFmtId="164" fontId="4" fillId="0" borderId="47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166" fontId="4" fillId="0" borderId="28" xfId="0" applyNumberFormat="1" applyFont="1" applyFill="1" applyBorder="1" applyAlignment="1">
      <alignment horizontal="center" vertical="center"/>
    </xf>
    <xf numFmtId="166" fontId="4" fillId="0" borderId="29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166" fontId="4" fillId="0" borderId="40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166" fontId="4" fillId="0" borderId="38" xfId="0" applyNumberFormat="1" applyFont="1" applyFill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wrapText="1"/>
    </xf>
    <xf numFmtId="164" fontId="4" fillId="0" borderId="49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wrapText="1"/>
    </xf>
    <xf numFmtId="164" fontId="4" fillId="0" borderId="53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wrapText="1"/>
    </xf>
    <xf numFmtId="164" fontId="5" fillId="0" borderId="57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57" xfId="0" applyFont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66" fontId="4" fillId="0" borderId="32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166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66" fontId="4" fillId="0" borderId="6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 wrapText="1"/>
    </xf>
    <xf numFmtId="166" fontId="4" fillId="0" borderId="49" xfId="0" applyNumberFormat="1" applyFont="1" applyFill="1" applyBorder="1" applyAlignment="1">
      <alignment horizontal="center" vertical="center"/>
    </xf>
    <xf numFmtId="165" fontId="5" fillId="0" borderId="60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wrapText="1"/>
    </xf>
    <xf numFmtId="0" fontId="4" fillId="0" borderId="49" xfId="0" applyFont="1" applyFill="1" applyBorder="1" applyAlignment="1">
      <alignment horizontal="center"/>
    </xf>
    <xf numFmtId="0" fontId="4" fillId="0" borderId="62" xfId="0" applyFont="1" applyFill="1" applyBorder="1" applyAlignment="1">
      <alignment wrapText="1"/>
    </xf>
    <xf numFmtId="166" fontId="4" fillId="0" borderId="62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0" fontId="4" fillId="0" borderId="63" xfId="0" applyFont="1" applyFill="1" applyBorder="1" applyAlignment="1">
      <alignment wrapText="1"/>
    </xf>
    <xf numFmtId="0" fontId="4" fillId="0" borderId="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/>
    </xf>
    <xf numFmtId="0" fontId="5" fillId="0" borderId="62" xfId="0" applyFont="1" applyFill="1" applyBorder="1" applyAlignment="1">
      <alignment wrapText="1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wrapText="1"/>
    </xf>
    <xf numFmtId="0" fontId="4" fillId="0" borderId="65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2" fontId="4" fillId="0" borderId="6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52" applyFont="1">
      <alignment/>
      <protection/>
    </xf>
    <xf numFmtId="0" fontId="4" fillId="0" borderId="0" xfId="52" applyFont="1" applyAlignme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2" fontId="3" fillId="0" borderId="3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66" xfId="0" applyNumberFormat="1" applyFont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  <xf numFmtId="2" fontId="3" fillId="0" borderId="6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52" applyFont="1" applyAlignment="1">
      <alignment horizontal="left" wrapText="1"/>
      <protection/>
    </xf>
    <xf numFmtId="0" fontId="5" fillId="0" borderId="65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9" fillId="0" borderId="0" xfId="52" applyFont="1" applyAlignment="1">
      <alignment horizontal="center" vertical="center"/>
      <protection/>
    </xf>
    <xf numFmtId="0" fontId="4" fillId="0" borderId="71" xfId="52" applyFont="1" applyBorder="1" applyAlignment="1">
      <alignment horizontal="center" vertical="top"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arif_200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C61" sqref="C61"/>
    </sheetView>
  </sheetViews>
  <sheetFormatPr defaultColWidth="9.140625" defaultRowHeight="15"/>
  <cols>
    <col min="1" max="1" width="7.140625" style="0" customWidth="1"/>
    <col min="2" max="2" width="19.8515625" style="0" customWidth="1"/>
    <col min="3" max="3" width="12.421875" style="0" customWidth="1"/>
    <col min="4" max="4" width="12.8515625" style="0" customWidth="1"/>
    <col min="6" max="6" width="12.28125" style="0" customWidth="1"/>
    <col min="8" max="8" width="13.28125" style="0" customWidth="1"/>
    <col min="9" max="9" width="11.28125" style="0" customWidth="1"/>
    <col min="10" max="10" width="12.140625" style="0" customWidth="1"/>
    <col min="11" max="11" width="13.57421875" style="0" customWidth="1"/>
  </cols>
  <sheetData>
    <row r="1" spans="1:11" ht="15">
      <c r="A1" s="184" t="s">
        <v>69</v>
      </c>
      <c r="B1" s="184"/>
      <c r="C1" s="184"/>
      <c r="D1" s="184"/>
      <c r="E1" s="184"/>
      <c r="F1" s="184"/>
      <c r="G1" s="184"/>
      <c r="H1" s="184"/>
      <c r="I1" s="184"/>
      <c r="J1" s="184"/>
      <c r="K1" s="1"/>
    </row>
    <row r="2" spans="1:11" ht="1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2"/>
    </row>
    <row r="3" spans="1:11" ht="15.75" thickBot="1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2"/>
    </row>
    <row r="4" spans="1:11" ht="13.5" customHeight="1" thickBot="1">
      <c r="A4" s="187" t="s">
        <v>2</v>
      </c>
      <c r="B4" s="189" t="s">
        <v>3</v>
      </c>
      <c r="C4" s="191" t="s">
        <v>4</v>
      </c>
      <c r="D4" s="191" t="s">
        <v>5</v>
      </c>
      <c r="E4" s="193" t="s">
        <v>6</v>
      </c>
      <c r="F4" s="194"/>
      <c r="G4" s="172"/>
      <c r="H4" s="160" t="s">
        <v>7</v>
      </c>
      <c r="I4" s="161"/>
      <c r="J4" s="162"/>
      <c r="K4" s="166" t="s">
        <v>8</v>
      </c>
    </row>
    <row r="5" spans="1:11" ht="13.5" customHeight="1" thickBot="1">
      <c r="A5" s="188"/>
      <c r="B5" s="190"/>
      <c r="C5" s="192"/>
      <c r="D5" s="192"/>
      <c r="E5" s="169" t="s">
        <v>9</v>
      </c>
      <c r="F5" s="171" t="s">
        <v>10</v>
      </c>
      <c r="G5" s="172"/>
      <c r="H5" s="163"/>
      <c r="I5" s="164"/>
      <c r="J5" s="165"/>
      <c r="K5" s="167"/>
    </row>
    <row r="6" spans="1:11" ht="21.75" customHeight="1" thickBot="1">
      <c r="A6" s="188"/>
      <c r="B6" s="190"/>
      <c r="C6" s="192"/>
      <c r="D6" s="192"/>
      <c r="E6" s="170"/>
      <c r="F6" s="3" t="s">
        <v>11</v>
      </c>
      <c r="G6" s="4" t="s">
        <v>12</v>
      </c>
      <c r="H6" s="3" t="s">
        <v>13</v>
      </c>
      <c r="I6" s="5" t="s">
        <v>14</v>
      </c>
      <c r="J6" s="4" t="s">
        <v>15</v>
      </c>
      <c r="K6" s="168"/>
    </row>
    <row r="7" spans="1:11" ht="12" customHeight="1" thickBot="1">
      <c r="A7" s="6">
        <v>1</v>
      </c>
      <c r="B7" s="7">
        <f>+A7+1</f>
        <v>2</v>
      </c>
      <c r="C7" s="8">
        <f aca="true" t="shared" si="0" ref="C7:J7">+B7+1</f>
        <v>3</v>
      </c>
      <c r="D7" s="8">
        <f t="shared" si="0"/>
        <v>4</v>
      </c>
      <c r="E7" s="8">
        <f t="shared" si="0"/>
        <v>5</v>
      </c>
      <c r="F7" s="9">
        <f t="shared" si="0"/>
        <v>6</v>
      </c>
      <c r="G7" s="10">
        <f t="shared" si="0"/>
        <v>7</v>
      </c>
      <c r="H7" s="9">
        <f t="shared" si="0"/>
        <v>8</v>
      </c>
      <c r="I7" s="11">
        <f t="shared" si="0"/>
        <v>9</v>
      </c>
      <c r="J7" s="10">
        <f t="shared" si="0"/>
        <v>10</v>
      </c>
      <c r="K7" s="10">
        <v>11</v>
      </c>
    </row>
    <row r="8" spans="1:11" ht="12" customHeight="1" thickBot="1">
      <c r="A8" s="173" t="s">
        <v>16</v>
      </c>
      <c r="B8" s="174"/>
      <c r="C8" s="12" t="s">
        <v>17</v>
      </c>
      <c r="D8" s="12" t="s">
        <v>18</v>
      </c>
      <c r="E8" s="12" t="s">
        <v>19</v>
      </c>
      <c r="F8" s="13" t="s">
        <v>20</v>
      </c>
      <c r="G8" s="14" t="s">
        <v>19</v>
      </c>
      <c r="H8" s="13" t="s">
        <v>21</v>
      </c>
      <c r="I8" s="15" t="s">
        <v>21</v>
      </c>
      <c r="J8" s="14" t="s">
        <v>21</v>
      </c>
      <c r="K8" s="14" t="s">
        <v>21</v>
      </c>
    </row>
    <row r="9" spans="1:11" ht="12" customHeight="1" thickBot="1">
      <c r="A9" s="16" t="s">
        <v>22</v>
      </c>
      <c r="B9" s="17" t="s">
        <v>23</v>
      </c>
      <c r="C9" s="17"/>
      <c r="D9" s="17"/>
      <c r="E9" s="17"/>
      <c r="F9" s="17"/>
      <c r="G9" s="17"/>
      <c r="H9" s="17"/>
      <c r="I9" s="17"/>
      <c r="J9" s="18"/>
      <c r="K9" s="19"/>
    </row>
    <row r="10" spans="1:11" ht="5.25" customHeight="1" hidden="1" thickBot="1">
      <c r="A10" s="175" t="s">
        <v>24</v>
      </c>
      <c r="B10" s="176"/>
      <c r="C10" s="176"/>
      <c r="D10" s="176"/>
      <c r="E10" s="176"/>
      <c r="F10" s="176"/>
      <c r="G10" s="176"/>
      <c r="H10" s="176"/>
      <c r="I10" s="176"/>
      <c r="J10" s="177"/>
      <c r="K10" s="19"/>
    </row>
    <row r="11" spans="1:11" ht="15.75" hidden="1" thickBot="1">
      <c r="A11" s="178" t="s">
        <v>25</v>
      </c>
      <c r="B11" s="179"/>
      <c r="C11" s="20"/>
      <c r="D11" s="20"/>
      <c r="E11" s="20"/>
      <c r="F11" s="20"/>
      <c r="G11" s="20"/>
      <c r="H11" s="20"/>
      <c r="I11" s="20"/>
      <c r="J11" s="21"/>
      <c r="K11" s="19"/>
    </row>
    <row r="12" spans="1:11" ht="15.75" hidden="1" thickBot="1">
      <c r="A12" s="22" t="s">
        <v>26</v>
      </c>
      <c r="B12" s="23" t="s">
        <v>27</v>
      </c>
      <c r="C12" s="23"/>
      <c r="D12" s="23"/>
      <c r="E12" s="23"/>
      <c r="F12" s="23"/>
      <c r="G12" s="23"/>
      <c r="H12" s="23"/>
      <c r="I12" s="23"/>
      <c r="J12" s="24"/>
      <c r="K12" s="19"/>
    </row>
    <row r="13" spans="1:11" ht="15.75" hidden="1" thickBot="1">
      <c r="A13" s="22"/>
      <c r="B13" s="23" t="s">
        <v>28</v>
      </c>
      <c r="C13" s="23"/>
      <c r="D13" s="23"/>
      <c r="E13" s="23"/>
      <c r="F13" s="23"/>
      <c r="G13" s="23"/>
      <c r="H13" s="23"/>
      <c r="I13" s="23"/>
      <c r="J13" s="24"/>
      <c r="K13" s="19"/>
    </row>
    <row r="14" spans="1:11" ht="15.75" hidden="1" thickBot="1">
      <c r="A14" s="22" t="s">
        <v>29</v>
      </c>
      <c r="B14" s="23" t="s">
        <v>30</v>
      </c>
      <c r="C14" s="23"/>
      <c r="D14" s="23"/>
      <c r="E14" s="23"/>
      <c r="F14" s="23"/>
      <c r="G14" s="23"/>
      <c r="H14" s="23"/>
      <c r="I14" s="23"/>
      <c r="J14" s="24"/>
      <c r="K14" s="19"/>
    </row>
    <row r="15" spans="1:11" ht="15.75" hidden="1" thickBot="1">
      <c r="A15" s="22" t="s">
        <v>31</v>
      </c>
      <c r="B15" s="23" t="s">
        <v>32</v>
      </c>
      <c r="C15" s="23"/>
      <c r="D15" s="23"/>
      <c r="E15" s="23"/>
      <c r="F15" s="23"/>
      <c r="G15" s="23"/>
      <c r="H15" s="23"/>
      <c r="I15" s="23"/>
      <c r="J15" s="24"/>
      <c r="K15" s="19"/>
    </row>
    <row r="16" spans="1:11" ht="15.75" hidden="1" thickBot="1">
      <c r="A16" s="25" t="s">
        <v>33</v>
      </c>
      <c r="B16" s="26" t="s">
        <v>23</v>
      </c>
      <c r="C16" s="26"/>
      <c r="D16" s="26"/>
      <c r="E16" s="26"/>
      <c r="F16" s="26"/>
      <c r="G16" s="26"/>
      <c r="H16" s="26"/>
      <c r="I16" s="26"/>
      <c r="J16" s="27"/>
      <c r="K16" s="19"/>
    </row>
    <row r="17" spans="1:11" ht="15.75" thickBot="1">
      <c r="A17" s="180" t="s">
        <v>34</v>
      </c>
      <c r="B17" s="181"/>
      <c r="C17" s="181"/>
      <c r="D17" s="181"/>
      <c r="E17" s="181"/>
      <c r="F17" s="181"/>
      <c r="G17" s="181"/>
      <c r="H17" s="181"/>
      <c r="I17" s="181"/>
      <c r="J17" s="182"/>
      <c r="K17" s="28"/>
    </row>
    <row r="18" spans="1:11" ht="15.75" thickBot="1">
      <c r="A18" s="158" t="s">
        <v>35</v>
      </c>
      <c r="B18" s="159" t="s">
        <v>36</v>
      </c>
      <c r="C18" s="29">
        <f>C19+C22+C25</f>
        <v>35.240105</v>
      </c>
      <c r="D18" s="30">
        <f>D19+D22+D25</f>
        <v>89.87</v>
      </c>
      <c r="E18" s="31"/>
      <c r="F18" s="32"/>
      <c r="G18" s="33"/>
      <c r="H18" s="34">
        <f>H19+H22+H25</f>
        <v>107527.05434211</v>
      </c>
      <c r="I18" s="35">
        <f>I19+I22+I25</f>
        <v>39671.2774931</v>
      </c>
      <c r="J18" s="36">
        <f>H18+I18</f>
        <v>147198.33183521</v>
      </c>
      <c r="K18" s="37">
        <f>K19+K28+K30</f>
        <v>5056.019653543883</v>
      </c>
    </row>
    <row r="19" spans="1:11" ht="15.75" thickBot="1">
      <c r="A19" s="38" t="s">
        <v>37</v>
      </c>
      <c r="B19" s="39" t="s">
        <v>38</v>
      </c>
      <c r="C19" s="29">
        <f>C20+C21</f>
        <v>17.220141</v>
      </c>
      <c r="D19" s="40">
        <f>D20+D21</f>
        <v>45.077999999999996</v>
      </c>
      <c r="E19" s="31"/>
      <c r="F19" s="41">
        <v>404614.85</v>
      </c>
      <c r="G19" s="42"/>
      <c r="H19" s="43">
        <f>H20+H21</f>
        <v>52879.65089091</v>
      </c>
      <c r="I19" s="44">
        <f>D19*F19/1000</f>
        <v>18239.2282083</v>
      </c>
      <c r="J19" s="45"/>
      <c r="K19" s="183">
        <f>J18/C18</f>
        <v>4177.011726702006</v>
      </c>
    </row>
    <row r="20" spans="1:11" ht="12" customHeight="1">
      <c r="A20" s="46" t="s">
        <v>39</v>
      </c>
      <c r="B20" s="47" t="s">
        <v>40</v>
      </c>
      <c r="C20" s="48">
        <v>15.047302</v>
      </c>
      <c r="D20" s="49">
        <v>39.382</v>
      </c>
      <c r="E20" s="50"/>
      <c r="F20" s="51"/>
      <c r="G20" s="52">
        <v>2889.44</v>
      </c>
      <c r="H20" s="53">
        <f>C20*G20</f>
        <v>43478.27629088</v>
      </c>
      <c r="I20" s="54"/>
      <c r="J20" s="55"/>
      <c r="K20" s="147"/>
    </row>
    <row r="21" spans="1:11" ht="12" customHeight="1" thickBot="1">
      <c r="A21" s="56"/>
      <c r="B21" s="57" t="s">
        <v>41</v>
      </c>
      <c r="C21" s="58">
        <v>2.172839</v>
      </c>
      <c r="D21" s="59">
        <v>5.696</v>
      </c>
      <c r="E21" s="60"/>
      <c r="F21" s="61"/>
      <c r="G21" s="62">
        <v>4326.77</v>
      </c>
      <c r="H21" s="63">
        <f>C21*G21</f>
        <v>9401.374600030002</v>
      </c>
      <c r="I21" s="64"/>
      <c r="J21" s="65"/>
      <c r="K21" s="147"/>
    </row>
    <row r="22" spans="1:11" ht="12" customHeight="1" thickBot="1">
      <c r="A22" s="38" t="s">
        <v>42</v>
      </c>
      <c r="B22" s="66" t="s">
        <v>43</v>
      </c>
      <c r="C22" s="29">
        <f>C23+C24</f>
        <v>4.666827</v>
      </c>
      <c r="D22" s="40">
        <f>D23+D24</f>
        <v>12.448</v>
      </c>
      <c r="E22" s="67"/>
      <c r="F22" s="68">
        <v>478479.4</v>
      </c>
      <c r="G22" s="33"/>
      <c r="H22" s="43">
        <f>H23+H24</f>
        <v>14729.00157792</v>
      </c>
      <c r="I22" s="44">
        <f>F22*D22/1000</f>
        <v>5956.1115712</v>
      </c>
      <c r="J22" s="69">
        <f>H22+I22</f>
        <v>20685.11314912</v>
      </c>
      <c r="K22" s="147"/>
    </row>
    <row r="23" spans="1:11" ht="12" customHeight="1">
      <c r="A23" s="46" t="s">
        <v>44</v>
      </c>
      <c r="B23" s="47" t="s">
        <v>40</v>
      </c>
      <c r="C23" s="48">
        <v>4.146711</v>
      </c>
      <c r="D23" s="70">
        <v>11.129</v>
      </c>
      <c r="E23" s="50"/>
      <c r="F23" s="71"/>
      <c r="G23" s="52">
        <v>2989.44</v>
      </c>
      <c r="H23" s="72">
        <f>C23*G23</f>
        <v>12396.34373184</v>
      </c>
      <c r="I23" s="73"/>
      <c r="J23" s="74"/>
      <c r="K23" s="147"/>
    </row>
    <row r="24" spans="1:11" ht="12" customHeight="1" thickBot="1">
      <c r="A24" s="75" t="s">
        <v>45</v>
      </c>
      <c r="B24" s="76" t="s">
        <v>41</v>
      </c>
      <c r="C24" s="77">
        <v>0.520116</v>
      </c>
      <c r="D24" s="78">
        <v>1.319</v>
      </c>
      <c r="E24" s="78"/>
      <c r="F24" s="79"/>
      <c r="G24" s="80">
        <v>4484.88</v>
      </c>
      <c r="H24" s="63">
        <f>C24*G24</f>
        <v>2332.65784608</v>
      </c>
      <c r="I24" s="64"/>
      <c r="J24" s="65"/>
      <c r="K24" s="147"/>
    </row>
    <row r="25" spans="1:11" ht="12" customHeight="1" thickBot="1">
      <c r="A25" s="38" t="s">
        <v>42</v>
      </c>
      <c r="B25" s="66" t="s">
        <v>46</v>
      </c>
      <c r="C25" s="29">
        <f>C26+C27</f>
        <v>13.353137</v>
      </c>
      <c r="D25" s="40">
        <f>D26+D27</f>
        <v>32.344</v>
      </c>
      <c r="E25" s="67"/>
      <c r="F25" s="68">
        <v>478479.4</v>
      </c>
      <c r="G25" s="33"/>
      <c r="H25" s="43">
        <f>H26+H27</f>
        <v>39918.40187328</v>
      </c>
      <c r="I25" s="44">
        <f>D25*F25/1000</f>
        <v>15475.937713600002</v>
      </c>
      <c r="J25" s="69">
        <f>H25+I25</f>
        <v>55394.33958688001</v>
      </c>
      <c r="K25" s="148"/>
    </row>
    <row r="26" spans="1:11" ht="12" customHeight="1">
      <c r="A26" s="46" t="s">
        <v>44</v>
      </c>
      <c r="B26" s="47" t="s">
        <v>40</v>
      </c>
      <c r="C26" s="48">
        <v>13.353137</v>
      </c>
      <c r="D26" s="70">
        <v>32.344</v>
      </c>
      <c r="E26" s="81"/>
      <c r="F26" s="71"/>
      <c r="G26" s="52">
        <v>2989.44</v>
      </c>
      <c r="H26" s="72">
        <f>C26*G26</f>
        <v>39918.40187328</v>
      </c>
      <c r="I26" s="73"/>
      <c r="J26" s="74"/>
      <c r="K26" s="147"/>
    </row>
    <row r="27" spans="1:11" ht="12" customHeight="1" thickBot="1">
      <c r="A27" s="75" t="s">
        <v>45</v>
      </c>
      <c r="B27" s="76" t="s">
        <v>41</v>
      </c>
      <c r="C27" s="77">
        <v>0</v>
      </c>
      <c r="D27" s="78"/>
      <c r="E27" s="78"/>
      <c r="F27" s="79"/>
      <c r="G27" s="80"/>
      <c r="H27" s="63">
        <f>C27*G27</f>
        <v>0</v>
      </c>
      <c r="I27" s="64"/>
      <c r="J27" s="65"/>
      <c r="K27" s="149"/>
    </row>
    <row r="28" spans="1:11" ht="12" customHeight="1">
      <c r="A28" s="82" t="s">
        <v>22</v>
      </c>
      <c r="B28" s="83" t="s">
        <v>47</v>
      </c>
      <c r="C28" s="84">
        <v>1.230401</v>
      </c>
      <c r="D28" s="85"/>
      <c r="E28" s="85"/>
      <c r="F28" s="86"/>
      <c r="G28" s="87"/>
      <c r="H28" s="88"/>
      <c r="I28" s="87"/>
      <c r="J28" s="89">
        <f>K28*C29</f>
        <v>5139.399405545891</v>
      </c>
      <c r="K28" s="90">
        <f>(J18/C29)-(J18/C18)</f>
        <v>151.11567585374723</v>
      </c>
    </row>
    <row r="29" spans="1:11" ht="12" customHeight="1" thickBot="1">
      <c r="A29" s="91" t="s">
        <v>48</v>
      </c>
      <c r="B29" s="92" t="s">
        <v>49</v>
      </c>
      <c r="C29" s="93">
        <f>C18-C28</f>
        <v>34.009704</v>
      </c>
      <c r="D29" s="94"/>
      <c r="E29" s="94"/>
      <c r="F29" s="95"/>
      <c r="G29" s="96"/>
      <c r="H29" s="96"/>
      <c r="I29" s="96"/>
      <c r="J29" s="97"/>
      <c r="K29" s="98"/>
    </row>
    <row r="30" spans="1:11" ht="12" customHeight="1" thickBot="1">
      <c r="A30" s="99" t="s">
        <v>50</v>
      </c>
      <c r="B30" s="100" t="s">
        <v>51</v>
      </c>
      <c r="C30" s="101"/>
      <c r="D30" s="101"/>
      <c r="E30" s="101"/>
      <c r="F30" s="102"/>
      <c r="G30" s="103"/>
      <c r="H30" s="103"/>
      <c r="I30" s="103"/>
      <c r="J30" s="104">
        <v>24755.4</v>
      </c>
      <c r="K30" s="105">
        <f>J30/C29</f>
        <v>727.8922509881298</v>
      </c>
    </row>
    <row r="31" spans="1:11" ht="12" customHeight="1" thickBot="1">
      <c r="A31" s="150" t="s">
        <v>52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/>
    </row>
    <row r="32" spans="1:11" ht="12" customHeight="1" thickBot="1">
      <c r="A32" s="158" t="s">
        <v>35</v>
      </c>
      <c r="B32" s="159"/>
      <c r="C32" s="30">
        <f>C33+C36</f>
        <v>50.55</v>
      </c>
      <c r="D32" s="30">
        <f>D33+D36</f>
        <v>177.888</v>
      </c>
      <c r="E32" s="31"/>
      <c r="F32" s="32" t="s">
        <v>53</v>
      </c>
      <c r="G32" s="33" t="s">
        <v>53</v>
      </c>
      <c r="H32" s="32">
        <f>H33+H36</f>
        <v>151116.192</v>
      </c>
      <c r="I32" s="32">
        <f>I33+I36</f>
        <v>85115.74350720001</v>
      </c>
      <c r="J32" s="42">
        <f>H32+I32</f>
        <v>236231.93550720002</v>
      </c>
      <c r="K32" s="37">
        <f>K33+K39+K41</f>
        <v>5394.560920892396</v>
      </c>
    </row>
    <row r="33" spans="1:11" ht="12" customHeight="1" thickBot="1">
      <c r="A33" s="38" t="s">
        <v>29</v>
      </c>
      <c r="B33" s="66" t="s">
        <v>54</v>
      </c>
      <c r="C33" s="40">
        <f>C34+C35</f>
        <v>24.628</v>
      </c>
      <c r="D33" s="40">
        <f>D34+D35</f>
        <v>87.211</v>
      </c>
      <c r="E33" s="31"/>
      <c r="F33" s="35">
        <v>478479.4</v>
      </c>
      <c r="G33" s="36">
        <v>2989.44</v>
      </c>
      <c r="H33" s="106">
        <f>C33*G33</f>
        <v>73623.92832</v>
      </c>
      <c r="I33" s="106">
        <f>D33*F33/1000</f>
        <v>41728.6669534</v>
      </c>
      <c r="J33" s="107">
        <f>H33+I33</f>
        <v>115352.59527340002</v>
      </c>
      <c r="K33" s="146">
        <f>J32/C32</f>
        <v>4673.233145543028</v>
      </c>
    </row>
    <row r="34" spans="1:11" ht="12" customHeight="1">
      <c r="A34" s="46" t="s">
        <v>55</v>
      </c>
      <c r="B34" s="47" t="s">
        <v>40</v>
      </c>
      <c r="C34" s="70">
        <v>24.628</v>
      </c>
      <c r="D34" s="49">
        <v>87.211</v>
      </c>
      <c r="E34" s="50"/>
      <c r="F34" s="71"/>
      <c r="G34" s="108"/>
      <c r="H34" s="72"/>
      <c r="I34" s="73"/>
      <c r="J34" s="74"/>
      <c r="K34" s="147"/>
    </row>
    <row r="35" spans="1:11" ht="12" customHeight="1" thickBot="1">
      <c r="A35" s="56" t="s">
        <v>56</v>
      </c>
      <c r="B35" s="57" t="s">
        <v>41</v>
      </c>
      <c r="C35" s="109"/>
      <c r="D35" s="59"/>
      <c r="E35" s="78"/>
      <c r="F35" s="61"/>
      <c r="G35" s="80"/>
      <c r="H35" s="63"/>
      <c r="I35" s="64"/>
      <c r="J35" s="65"/>
      <c r="K35" s="147"/>
    </row>
    <row r="36" spans="1:11" ht="12" customHeight="1" thickBot="1">
      <c r="A36" s="110" t="s">
        <v>31</v>
      </c>
      <c r="B36" s="111" t="s">
        <v>57</v>
      </c>
      <c r="C36" s="40">
        <f>C37+C38</f>
        <v>25.922</v>
      </c>
      <c r="D36" s="40">
        <f>D37+D38</f>
        <v>90.677</v>
      </c>
      <c r="E36" s="67" t="s">
        <v>53</v>
      </c>
      <c r="F36" s="112">
        <v>478479.4</v>
      </c>
      <c r="G36" s="113">
        <v>2989.44</v>
      </c>
      <c r="H36" s="114">
        <f>C36*G36</f>
        <v>77492.26368</v>
      </c>
      <c r="I36" s="114">
        <f>D36*F36/1000</f>
        <v>43387.076553800005</v>
      </c>
      <c r="J36" s="115">
        <f>H36+I36</f>
        <v>120879.3402338</v>
      </c>
      <c r="K36" s="148"/>
    </row>
    <row r="37" spans="1:11" ht="12" customHeight="1">
      <c r="A37" s="46" t="s">
        <v>58</v>
      </c>
      <c r="B37" s="47" t="s">
        <v>40</v>
      </c>
      <c r="C37" s="70">
        <v>25.922</v>
      </c>
      <c r="D37" s="70">
        <v>90.677</v>
      </c>
      <c r="E37" s="81"/>
      <c r="F37" s="71"/>
      <c r="G37" s="52"/>
      <c r="H37" s="72"/>
      <c r="I37" s="73"/>
      <c r="J37" s="74"/>
      <c r="K37" s="147"/>
    </row>
    <row r="38" spans="1:11" ht="12" customHeight="1" thickBot="1">
      <c r="A38" s="75" t="s">
        <v>59</v>
      </c>
      <c r="B38" s="116" t="s">
        <v>41</v>
      </c>
      <c r="C38" s="117"/>
      <c r="D38" s="78"/>
      <c r="E38" s="78"/>
      <c r="F38" s="79"/>
      <c r="G38" s="80"/>
      <c r="H38" s="63"/>
      <c r="I38" s="64"/>
      <c r="J38" s="65"/>
      <c r="K38" s="149"/>
    </row>
    <row r="39" spans="1:11" ht="12" customHeight="1">
      <c r="A39" s="82" t="s">
        <v>60</v>
      </c>
      <c r="B39" s="83" t="s">
        <v>47</v>
      </c>
      <c r="C39" s="84">
        <v>1.872</v>
      </c>
      <c r="D39" s="85"/>
      <c r="E39" s="85"/>
      <c r="F39" s="86"/>
      <c r="G39" s="87"/>
      <c r="H39" s="88"/>
      <c r="I39" s="87"/>
      <c r="J39" s="89">
        <f>K39*C40</f>
        <v>8748.292448456532</v>
      </c>
      <c r="K39" s="90">
        <f>(J32/C40)-(J32/C32)</f>
        <v>179.71758183278962</v>
      </c>
    </row>
    <row r="40" spans="1:11" ht="12" customHeight="1" thickBot="1">
      <c r="A40" s="91" t="s">
        <v>61</v>
      </c>
      <c r="B40" s="92" t="s">
        <v>49</v>
      </c>
      <c r="C40" s="93">
        <f>C32-C39</f>
        <v>48.678</v>
      </c>
      <c r="D40" s="94"/>
      <c r="E40" s="94"/>
      <c r="F40" s="95"/>
      <c r="G40" s="96"/>
      <c r="H40" s="96"/>
      <c r="I40" s="96"/>
      <c r="J40" s="97"/>
      <c r="K40" s="98"/>
    </row>
    <row r="41" spans="1:11" ht="12" customHeight="1" thickBot="1">
      <c r="A41" s="99" t="s">
        <v>62</v>
      </c>
      <c r="B41" s="100" t="s">
        <v>51</v>
      </c>
      <c r="C41" s="101"/>
      <c r="D41" s="101"/>
      <c r="E41" s="101"/>
      <c r="F41" s="102"/>
      <c r="G41" s="103"/>
      <c r="H41" s="103"/>
      <c r="I41" s="103"/>
      <c r="J41" s="104">
        <v>26364.501</v>
      </c>
      <c r="K41" s="105">
        <f>J41/C40</f>
        <v>541.6101935165784</v>
      </c>
    </row>
    <row r="42" spans="1:11" ht="12" customHeight="1" thickBot="1">
      <c r="A42" s="150" t="s">
        <v>63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2"/>
    </row>
    <row r="43" spans="1:11" ht="12" customHeight="1" thickBot="1">
      <c r="A43" s="153" t="s">
        <v>35</v>
      </c>
      <c r="B43" s="154"/>
      <c r="C43" s="118">
        <f>C44+C45</f>
        <v>50.75</v>
      </c>
      <c r="D43" s="30">
        <f>D44+D45</f>
        <v>171.588</v>
      </c>
      <c r="E43" s="31"/>
      <c r="F43" s="35">
        <v>503.36</v>
      </c>
      <c r="G43" s="119">
        <v>3144.89</v>
      </c>
      <c r="H43" s="35">
        <f>C43*G43</f>
        <v>159603.16749999998</v>
      </c>
      <c r="I43" s="41">
        <f>D43*F43</f>
        <v>86370.53568</v>
      </c>
      <c r="J43" s="120">
        <f>H43+I43</f>
        <v>245973.70317999998</v>
      </c>
      <c r="K43" s="121">
        <f>K44+K46+K48</f>
        <v>5549.179427887444</v>
      </c>
    </row>
    <row r="44" spans="1:11" ht="12" customHeight="1">
      <c r="A44" s="122" t="s">
        <v>64</v>
      </c>
      <c r="B44" s="123" t="s">
        <v>40</v>
      </c>
      <c r="C44" s="49">
        <v>50.75</v>
      </c>
      <c r="D44" s="70">
        <v>171.588</v>
      </c>
      <c r="E44" s="70"/>
      <c r="F44" s="70"/>
      <c r="G44" s="70"/>
      <c r="H44" s="70"/>
      <c r="I44" s="70"/>
      <c r="J44" s="70"/>
      <c r="K44" s="146">
        <f>J43/C43</f>
        <v>4846.772476453201</v>
      </c>
    </row>
    <row r="45" spans="1:11" ht="12" customHeight="1" thickBot="1">
      <c r="A45" s="124" t="s">
        <v>65</v>
      </c>
      <c r="B45" s="125" t="s">
        <v>41</v>
      </c>
      <c r="C45" s="126"/>
      <c r="D45" s="117"/>
      <c r="E45" s="78"/>
      <c r="F45" s="78"/>
      <c r="G45" s="78"/>
      <c r="H45" s="78"/>
      <c r="I45" s="78"/>
      <c r="J45" s="78"/>
      <c r="K45" s="155"/>
    </row>
    <row r="46" spans="1:11" ht="12" customHeight="1">
      <c r="A46" s="127" t="s">
        <v>66</v>
      </c>
      <c r="B46" s="128" t="s">
        <v>47</v>
      </c>
      <c r="C46" s="129">
        <v>1.459</v>
      </c>
      <c r="D46" s="85"/>
      <c r="E46" s="85"/>
      <c r="F46" s="85"/>
      <c r="G46" s="85"/>
      <c r="H46" s="85"/>
      <c r="I46" s="85"/>
      <c r="J46" s="85"/>
      <c r="K46" s="90">
        <f>(J43/C47)-(J43/C43)</f>
        <v>143.46312801820295</v>
      </c>
    </row>
    <row r="47" spans="1:11" ht="12" customHeight="1" thickBot="1">
      <c r="A47" s="130" t="s">
        <v>67</v>
      </c>
      <c r="B47" s="131" t="s">
        <v>49</v>
      </c>
      <c r="C47" s="132">
        <f>C43-C46</f>
        <v>49.291</v>
      </c>
      <c r="D47" s="133"/>
      <c r="E47" s="133"/>
      <c r="F47" s="133"/>
      <c r="G47" s="133"/>
      <c r="H47" s="133"/>
      <c r="I47" s="133"/>
      <c r="J47" s="133"/>
      <c r="K47" s="134"/>
    </row>
    <row r="48" spans="1:11" ht="12" customHeight="1" thickBot="1">
      <c r="A48" s="135" t="s">
        <v>68</v>
      </c>
      <c r="B48" s="136" t="s">
        <v>51</v>
      </c>
      <c r="C48" s="137"/>
      <c r="D48" s="138"/>
      <c r="E48" s="138"/>
      <c r="F48" s="138"/>
      <c r="G48" s="138"/>
      <c r="H48" s="138"/>
      <c r="I48" s="138"/>
      <c r="J48" s="139">
        <v>27550.9</v>
      </c>
      <c r="K48" s="134">
        <f>J48/C47</f>
        <v>558.9438234160395</v>
      </c>
    </row>
    <row r="49" spans="1:11" ht="12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"/>
    </row>
    <row r="50" spans="1:11" ht="12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</row>
    <row r="51" spans="1:11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</row>
    <row r="53" spans="1:11" ht="15">
      <c r="A53" s="141"/>
      <c r="B53" s="144"/>
      <c r="C53" s="144"/>
      <c r="D53" s="144"/>
      <c r="E53" s="145"/>
      <c r="F53" s="145"/>
      <c r="G53" s="145"/>
      <c r="H53" s="142"/>
      <c r="I53" s="142"/>
      <c r="J53" s="143"/>
      <c r="K53" s="1"/>
    </row>
  </sheetData>
  <sheetProtection/>
  <mergeCells count="28">
    <mergeCell ref="A1:J1"/>
    <mergeCell ref="A2:J2"/>
    <mergeCell ref="A3:J3"/>
    <mergeCell ref="A4:A6"/>
    <mergeCell ref="B4:B6"/>
    <mergeCell ref="C4:C6"/>
    <mergeCell ref="D4:D6"/>
    <mergeCell ref="E4:G4"/>
    <mergeCell ref="A32:B32"/>
    <mergeCell ref="H4:J5"/>
    <mergeCell ref="K4:K6"/>
    <mergeCell ref="E5:E6"/>
    <mergeCell ref="F5:G5"/>
    <mergeCell ref="A8:B8"/>
    <mergeCell ref="A10:J10"/>
    <mergeCell ref="A11:B11"/>
    <mergeCell ref="A17:J17"/>
    <mergeCell ref="A18:B18"/>
    <mergeCell ref="K19:K27"/>
    <mergeCell ref="A31:K31"/>
    <mergeCell ref="B53:D53"/>
    <mergeCell ref="E53:G53"/>
    <mergeCell ref="K33:K38"/>
    <mergeCell ref="A42:K42"/>
    <mergeCell ref="A43:B43"/>
    <mergeCell ref="K44:K45"/>
    <mergeCell ref="A50:K50"/>
    <mergeCell ref="A52:K52"/>
  </mergeCells>
  <printOptions/>
  <pageMargins left="0.7086614173228347" right="0.36" top="0.34" bottom="0.4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2015-04-06T08:07:59Z</dcterms:modified>
  <cp:category/>
  <cp:version/>
  <cp:contentType/>
  <cp:contentStatus/>
</cp:coreProperties>
</file>